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\OneDrive\Dokumenty\Práce_data\176_2020_AQCT_oprava střechy\"/>
    </mc:Choice>
  </mc:AlternateContent>
  <xr:revisionPtr revIDLastSave="0" documentId="13_ncr:1_{DDA2476E-A314-4AC9-82F1-DDA8AC364067}" xr6:coauthVersionLast="46" xr6:coauthVersionMax="46" xr10:uidLastSave="{00000000-0000-0000-0000-000000000000}"/>
  <bookViews>
    <workbookView xWindow="-28920" yWindow="-120" windowWidth="29040" windowHeight="16440" xr2:uid="{AA93FBD4-19A5-4712-B1D2-736C97CC266D}"/>
  </bookViews>
  <sheets>
    <sheet name="List1" sheetId="1" r:id="rId1"/>
  </sheets>
  <definedNames>
    <definedName name="_xlnm.Print_Titles" localSheetId="0">List1!$1:$2</definedName>
    <definedName name="_xlnm.Print_Area" localSheetId="0">List1!$A$1:$I$22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I13" i="1" s="1"/>
  <c r="F8" i="1"/>
  <c r="G8" i="1"/>
  <c r="E7" i="1"/>
  <c r="F14" i="1"/>
  <c r="I14" i="1" s="1"/>
  <c r="G13" i="1"/>
  <c r="H6" i="1"/>
  <c r="G6" i="1"/>
  <c r="H5" i="1"/>
  <c r="I5" i="1" s="1"/>
  <c r="H4" i="1"/>
  <c r="I4" i="1" s="1"/>
  <c r="G3" i="1"/>
  <c r="F3" i="1"/>
  <c r="E3" i="1"/>
  <c r="I21" i="1"/>
  <c r="I20" i="1"/>
  <c r="I19" i="1"/>
  <c r="I18" i="1"/>
  <c r="I17" i="1"/>
  <c r="I16" i="1"/>
  <c r="I15" i="1"/>
  <c r="I12" i="1"/>
  <c r="I11" i="1"/>
  <c r="I10" i="1"/>
  <c r="I9" i="1"/>
  <c r="I8" i="1"/>
  <c r="I7" i="1"/>
  <c r="I22" i="1"/>
  <c r="I6" i="1" l="1"/>
  <c r="I3" i="1"/>
</calcChain>
</file>

<file path=xl/sharedStrings.xml><?xml version="1.0" encoding="utf-8"?>
<sst xmlns="http://schemas.openxmlformats.org/spreadsheetml/2006/main" count="77" uniqueCount="54">
  <si>
    <t>Pol.</t>
  </si>
  <si>
    <t>Popis</t>
  </si>
  <si>
    <t>Obrázek</t>
  </si>
  <si>
    <t>MJ</t>
  </si>
  <si>
    <t>A</t>
  </si>
  <si>
    <t>B</t>
  </si>
  <si>
    <t>C</t>
  </si>
  <si>
    <t>D</t>
  </si>
  <si>
    <t>Střecha</t>
  </si>
  <si>
    <t>Celkem</t>
  </si>
  <si>
    <t>K1</t>
  </si>
  <si>
    <t>bm</t>
  </si>
  <si>
    <t>K2</t>
  </si>
  <si>
    <t>Závětrná lišta - poplastovaný plech</t>
  </si>
  <si>
    <t>Okapnice - poplastovaný plech</t>
  </si>
  <si>
    <t>K3</t>
  </si>
  <si>
    <t>Okapový žlab RŠ 330 mm vč. háků - TiZn</t>
  </si>
  <si>
    <t>Dešťový svod prům. 100 mm vč. objímek - TiZn</t>
  </si>
  <si>
    <t>K4</t>
  </si>
  <si>
    <t>L1</t>
  </si>
  <si>
    <t>L2</t>
  </si>
  <si>
    <t>L3</t>
  </si>
  <si>
    <t>L4</t>
  </si>
  <si>
    <t>L5</t>
  </si>
  <si>
    <t>L6</t>
  </si>
  <si>
    <t>L7</t>
  </si>
  <si>
    <t>Lemování na stěně s ETICS - poplastovaný plech</t>
  </si>
  <si>
    <t>Lemování VZT potrubí čtyřhranného - poplastovaný plech</t>
  </si>
  <si>
    <t>Lemování VZT potrubí kruhového - poplastovaný plech</t>
  </si>
  <si>
    <t>Lemování kruhového potrubí světlovodů - poplastovaný plech</t>
  </si>
  <si>
    <t>Lemování ukotvení žebříků prům. 50 mm - poplastovaný plech</t>
  </si>
  <si>
    <t>ks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</si>
  <si>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</si>
  <si>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</si>
  <si>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</si>
  <si>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</si>
  <si>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</si>
  <si>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</si>
  <si>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</si>
  <si>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</si>
  <si>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</si>
  <si>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Střešní vpust gravitační dvojúrovňová</t>
  </si>
  <si>
    <t>Střešní vpust PLUVIA - zpětná montáž původních vpustí</t>
  </si>
  <si>
    <t>Držák satelitní antény – provedení pro dodatečnou instalaci na ETICS</t>
  </si>
  <si>
    <t xml:space="preserve">Anténní stožár TR prům. 50 mm v.= 2,0 m nad střešní rovinu + 2x kotevní konstrukce pro dodatečnou montáž na ETICS </t>
  </si>
  <si>
    <t>Prodloužení VZT potrubí čtyřhranného</t>
  </si>
  <si>
    <t>Prodloužení odvětrávacího potrubí DN ≤ 100 mm</t>
  </si>
  <si>
    <t>Prodloužení odvětrávacího potrubí DN &gt; 100 mm</t>
  </si>
  <si>
    <t>Prodloužení světlovodu prům. 300 mm, délka cca 500 mm</t>
  </si>
  <si>
    <t>Pojistný přepad - chrlič</t>
  </si>
  <si>
    <t>soub</t>
  </si>
  <si>
    <t>bez obrázku</t>
  </si>
  <si>
    <t>Lemování stěny bez ETICS - poplastovaný plech</t>
  </si>
  <si>
    <t>Napojení nové PVC fólie na stávající fóli - poplastovaný plech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</si>
</sst>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0" xfId="0" applyAlignment="1">
      <alignment horizontal="left" wrapText="1" inden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722899</xdr:colOff>
      <xdr:row>2</xdr:row>
      <xdr:rowOff>170950</xdr:rowOff>
    </xdr:from>
    <xdr:to>
      <xdr:col>2</xdr:col>
      <xdr:colOff>2320299</xdr:colOff>
      <xdr:row>2</xdr:row>
      <xdr:rowOff>1123450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3858693-D803-4646-A12F-7A22F6394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9925" y="551950"/>
          <a:ext cx="1597400" cy="952500"/>
        </a:xfrm>
        <a:prstGeom prst="rect">
          <a:avLst/>
        </a:prstGeom>
      </xdr:spPr>
    </xdr:pic>
    <xdr:clientData/>
  </xdr:twoCellAnchor>
  <xdr:twoCellAnchor editAs="oneCell">
    <xdr:from>
      <xdr:col>2</xdr:col>
      <xdr:colOff>563479</xdr:colOff>
      <xdr:row>3</xdr:row>
      <xdr:rowOff>267200</xdr:rowOff>
    </xdr:from>
    <xdr:to>
      <xdr:col>2</xdr:col>
      <xdr:colOff>2592304</xdr:colOff>
      <xdr:row>3</xdr:row>
      <xdr:rowOff>1123919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94CAD5B-5D74-4DD4-A9B5-B7E6F2B32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0505" y="1991726"/>
          <a:ext cx="2028825" cy="856719"/>
        </a:xfrm>
        <a:prstGeom prst="rect">
          <a:avLst/>
        </a:prstGeom>
      </xdr:spPr>
    </xdr:pic>
    <xdr:clientData/>
  </xdr:twoCellAnchor>
  <xdr:twoCellAnchor editAs="oneCell">
    <xdr:from>
      <xdr:col>2</xdr:col>
      <xdr:colOff>1097882</xdr:colOff>
      <xdr:row>4</xdr:row>
      <xdr:rowOff>212056</xdr:rowOff>
    </xdr:from>
    <xdr:to>
      <xdr:col>2</xdr:col>
      <xdr:colOff>2209516</xdr:colOff>
      <xdr:row>4</xdr:row>
      <xdr:rowOff>1183606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C9AE114-0206-48C7-9B01-57DF5E06B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4908" y="3280109"/>
          <a:ext cx="1111634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793881</xdr:colOff>
      <xdr:row>5</xdr:row>
      <xdr:rowOff>173662</xdr:rowOff>
    </xdr:from>
    <xdr:to>
      <xdr:col>2</xdr:col>
      <xdr:colOff>2676026</xdr:colOff>
      <xdr:row>5</xdr:row>
      <xdr:rowOff>1056053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8F94B495-6228-4793-890E-8E61EE12C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3970784" y="4085364"/>
          <a:ext cx="882391" cy="1882145"/>
        </a:xfrm>
        <a:prstGeom prst="rect">
          <a:avLst/>
        </a:prstGeom>
      </xdr:spPr>
    </xdr:pic>
    <xdr:clientData/>
  </xdr:twoCellAnchor>
  <xdr:twoCellAnchor editAs="oneCell">
    <xdr:from>
      <xdr:col>2</xdr:col>
      <xdr:colOff>1856373</xdr:colOff>
      <xdr:row>6</xdr:row>
      <xdr:rowOff>553151</xdr:rowOff>
    </xdr:from>
    <xdr:to>
      <xdr:col>2</xdr:col>
      <xdr:colOff>2780298</xdr:colOff>
      <xdr:row>6</xdr:row>
      <xdr:rowOff>1735555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6AE5B26B-E6A5-4A52-A8F8-30B0D3571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399" y="6308256"/>
          <a:ext cx="923925" cy="1182404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228600</xdr:colOff>
      <xdr:row>6</xdr:row>
      <xdr:rowOff>57149</xdr:rowOff>
    </xdr:from>
    <xdr:to>
      <xdr:col>2</xdr:col>
      <xdr:colOff>1502692</xdr:colOff>
      <xdr:row>6</xdr:row>
      <xdr:rowOff>1886962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8C51677-2802-4DC7-9CCB-C861931C4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1350" y="6229349"/>
          <a:ext cx="1274092" cy="1829813"/>
        </a:xfrm>
        <a:prstGeom prst="rect">
          <a:avLst/>
        </a:prstGeom>
      </xdr:spPr>
    </xdr:pic>
    <xdr:clientData/>
  </xdr:twoCellAnchor>
  <xdr:twoCellAnchor editAs="oneCell">
    <xdr:from>
      <xdr:col>2</xdr:col>
      <xdr:colOff>380999</xdr:colOff>
      <xdr:row>7</xdr:row>
      <xdr:rowOff>85725</xdr:rowOff>
    </xdr:from>
    <xdr:to>
      <xdr:col>2</xdr:col>
      <xdr:colOff>1626586</xdr:colOff>
      <xdr:row>7</xdr:row>
      <xdr:rowOff>1286560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FD41F3E9-7631-4154-92DB-2F773A8AA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49" y="8220075"/>
          <a:ext cx="1245587" cy="1200835"/>
        </a:xfrm>
        <a:prstGeom prst="rect">
          <a:avLst/>
        </a:prstGeom>
      </xdr:spPr>
    </xdr:pic>
    <xdr:clientData/>
  </xdr:twoCellAnchor>
  <xdr:twoCellAnchor editAs="oneCell">
    <xdr:from>
      <xdr:col>2</xdr:col>
      <xdr:colOff>985588</xdr:colOff>
      <xdr:row>12</xdr:row>
      <xdr:rowOff>113799</xdr:rowOff>
    </xdr:from>
    <xdr:to>
      <xdr:col>2</xdr:col>
      <xdr:colOff>1935534</xdr:colOff>
      <xdr:row>12</xdr:row>
      <xdr:rowOff>1533023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BE774042-70D0-4EDD-82FB-4980735CF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2614" y="14551694"/>
          <a:ext cx="949946" cy="1419224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666750</xdr:colOff>
      <xdr:row>13</xdr:row>
      <xdr:rowOff>85725</xdr:rowOff>
    </xdr:from>
    <xdr:to>
      <xdr:col>2</xdr:col>
      <xdr:colOff>2266950</xdr:colOff>
      <xdr:row>13</xdr:row>
      <xdr:rowOff>1285875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E0A71F6E-283B-4F3E-8B4E-21B51D3DE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17030700"/>
          <a:ext cx="1600200" cy="1200150"/>
        </a:xfrm>
        <a:prstGeom prst="rect">
          <a:avLst/>
        </a:prstGeom>
      </xdr:spPr>
    </xdr:pic>
    <xdr:clientData/>
  </xdr:twoCellAnchor>
  <xdr:twoCellAnchor editAs="oneCell">
    <xdr:from>
      <xdr:col>2</xdr:col>
      <xdr:colOff>723900</xdr:colOff>
      <xdr:row>14</xdr:row>
      <xdr:rowOff>95250</xdr:rowOff>
    </xdr:from>
    <xdr:to>
      <xdr:col>2</xdr:col>
      <xdr:colOff>2200275</xdr:colOff>
      <xdr:row>14</xdr:row>
      <xdr:rowOff>1571625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6A702311-2544-4DBA-987A-80085A755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18383250"/>
          <a:ext cx="1476375" cy="1476375"/>
        </a:xfrm>
        <a:prstGeom prst="rect">
          <a:avLst/>
        </a:prstGeom>
      </xdr:spPr>
    </xdr:pic>
    <xdr:clientData/>
  </xdr:twoCellAnchor>
  <xdr:twoCellAnchor editAs="oneCell">
    <xdr:from>
      <xdr:col>2</xdr:col>
      <xdr:colOff>723900</xdr:colOff>
      <xdr:row>15</xdr:row>
      <xdr:rowOff>66675</xdr:rowOff>
    </xdr:from>
    <xdr:to>
      <xdr:col>2</xdr:col>
      <xdr:colOff>2095500</xdr:colOff>
      <xdr:row>15</xdr:row>
      <xdr:rowOff>1261478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A6AC0CC6-1E2D-43CE-9BF1-7241FC20A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20069175"/>
          <a:ext cx="1371600" cy="1194803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16</xdr:row>
      <xdr:rowOff>66675</xdr:rowOff>
    </xdr:from>
    <xdr:to>
      <xdr:col>2</xdr:col>
      <xdr:colOff>2859242</xdr:colOff>
      <xdr:row>16</xdr:row>
      <xdr:rowOff>1633132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3A004A08-2158-4687-9BEB-E9E3D8BE5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21412200"/>
          <a:ext cx="2763992" cy="1566457"/>
        </a:xfrm>
        <a:prstGeom prst="rect">
          <a:avLst/>
        </a:prstGeom>
      </xdr:spPr>
    </xdr:pic>
    <xdr:clientData/>
  </xdr:twoCellAnchor>
  <xdr:twoCellAnchor editAs="oneCell">
    <xdr:from>
      <xdr:col>2</xdr:col>
      <xdr:colOff>381000</xdr:colOff>
      <xdr:row>16</xdr:row>
      <xdr:rowOff>1739520</xdr:rowOff>
    </xdr:from>
    <xdr:to>
      <xdr:col>2</xdr:col>
      <xdr:colOff>2514600</xdr:colOff>
      <xdr:row>16</xdr:row>
      <xdr:rowOff>4987686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EAE9CDB8-AFDF-4FA6-916A-43E86637D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0" y="23085045"/>
          <a:ext cx="2133600" cy="324816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21</xdr:row>
      <xdr:rowOff>333375</xdr:rowOff>
    </xdr:from>
    <xdr:to>
      <xdr:col>2</xdr:col>
      <xdr:colOff>1184910</xdr:colOff>
      <xdr:row>21</xdr:row>
      <xdr:rowOff>1461135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2C6DF92C-E06B-4E14-8E9E-10D574F65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32204025"/>
          <a:ext cx="1127760" cy="1127760"/>
        </a:xfrm>
        <a:prstGeom prst="rect">
          <a:avLst/>
        </a:prstGeom>
      </xdr:spPr>
    </xdr:pic>
    <xdr:clientData/>
  </xdr:twoCellAnchor>
  <xdr:twoCellAnchor editAs="oneCell">
    <xdr:from>
      <xdr:col>2</xdr:col>
      <xdr:colOff>1260474</xdr:colOff>
      <xdr:row>21</xdr:row>
      <xdr:rowOff>104775</xdr:rowOff>
    </xdr:from>
    <xdr:to>
      <xdr:col>2</xdr:col>
      <xdr:colOff>3060699</xdr:colOff>
      <xdr:row>21</xdr:row>
      <xdr:rowOff>1905000</xdr:rowOff>
    </xdr:to>
    <xdr:pic>
      <xdr:nvPicPr>
        <xdr:cNvPr id="33" name="Obrázek 32">
          <a:extLst>
            <a:ext uri="{FF2B5EF4-FFF2-40B4-BE49-F238E27FC236}">
              <a16:creationId xmlns:a16="http://schemas.microsoft.com/office/drawing/2014/main" id="{D8A1C9DA-759F-4350-973C-B37BBC181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6999" y="31975425"/>
          <a:ext cx="1800225" cy="1800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9A889-C264-452C-972F-42635BFDCDA6}">
  <sheetPr>
    <pageSetUpPr fitToPage="1"/>
  </sheetPr>
  <dimension ref="A1:I22"/>
  <sheetViews>
    <sheetView tabSelected="1" zoomScaleNormal="100" workbookViewId="0">
      <pane ySplit="2" topLeftCell="A15" activePane="bottomLeft" state="frozen"/>
      <selection pane="bottomLeft" activeCell="F11" sqref="F11"/>
    </sheetView>
  </sheetViews>
  <sheetFormatPr defaultRowHeight="15" x14ac:dyDescent="0.25"/>
  <cols>
    <col min="1" max="1" width="8" style="1" customWidth="1"/>
    <col min="2" max="2" width="34.28515625" style="21" customWidth="1"/>
    <col min="3" max="3" width="48.28515625" customWidth="1"/>
    <col min="4" max="4" width="6.140625" customWidth="1"/>
    <col min="5" max="8" width="8.42578125" style="1" customWidth="1"/>
    <col min="9" max="9" width="8.42578125" customWidth="1"/>
  </cols>
  <sheetData>
    <row r="1" spans="1:9" s="1" customFormat="1" x14ac:dyDescent="0.25">
      <c r="A1" s="28" t="s">
        <v>0</v>
      </c>
      <c r="B1" s="26" t="s">
        <v>1</v>
      </c>
      <c r="C1" s="22" t="s">
        <v>2</v>
      </c>
      <c r="D1" s="22" t="s">
        <v>3</v>
      </c>
      <c r="E1" s="22" t="s">
        <v>8</v>
      </c>
      <c r="F1" s="22"/>
      <c r="G1" s="22"/>
      <c r="H1" s="22"/>
      <c r="I1" s="23" t="s">
        <v>9</v>
      </c>
    </row>
    <row r="2" spans="1:9" s="1" customFormat="1" ht="15.75" thickBot="1" x14ac:dyDescent="0.3">
      <c r="A2" s="29"/>
      <c r="B2" s="27"/>
      <c r="C2" s="25"/>
      <c r="D2" s="25"/>
      <c r="E2" s="5" t="s">
        <v>4</v>
      </c>
      <c r="F2" s="5" t="s">
        <v>5</v>
      </c>
      <c r="G2" s="5" t="s">
        <v>6</v>
      </c>
      <c r="H2" s="5" t="s">
        <v>7</v>
      </c>
      <c r="I2" s="24"/>
    </row>
    <row r="3" spans="1:9" ht="105.75" customHeight="1" x14ac:dyDescent="0.25">
      <c r="A3" s="6" t="s">
        <v>10</v>
      </c>
      <c r="B3" s="18" t="s">
        <v>13</v>
      </c>
      <c r="C3" s="7"/>
      <c r="D3" s="8" t="s">
        <v>11</v>
      </c>
      <c r="E3" s="9">
        <f>9.5+48.7+5.57+32.59+7.27+19.5+4.99+0.39</f>
        <v>128.51</v>
      </c>
      <c r="F3" s="9">
        <f>15.18+2.7+6+2.7+7.44+1.2+0.365+1.2+1.2+0.365+1.385+5.455+0.71+35.74</f>
        <v>81.640000000000015</v>
      </c>
      <c r="G3" s="9">
        <f>24.335+3.27</f>
        <v>27.605</v>
      </c>
      <c r="H3" s="9">
        <v>0</v>
      </c>
      <c r="I3" s="10">
        <f t="shared" ref="I3:I21" si="0">SUM(E3:H3)</f>
        <v>237.755</v>
      </c>
    </row>
    <row r="4" spans="1:9" ht="105.75" customHeight="1" x14ac:dyDescent="0.25">
      <c r="A4" s="11" t="s">
        <v>12</v>
      </c>
      <c r="B4" s="19" t="s">
        <v>14</v>
      </c>
      <c r="C4" s="3"/>
      <c r="D4" s="2" t="s">
        <v>11</v>
      </c>
      <c r="E4" s="4"/>
      <c r="F4" s="4"/>
      <c r="G4" s="4">
        <v>24.47</v>
      </c>
      <c r="H4" s="4">
        <f>8*12.215</f>
        <v>97.72</v>
      </c>
      <c r="I4" s="12">
        <f t="shared" si="0"/>
        <v>122.19</v>
      </c>
    </row>
    <row r="5" spans="1:9" ht="105.75" customHeight="1" x14ac:dyDescent="0.25">
      <c r="A5" s="11" t="s">
        <v>15</v>
      </c>
      <c r="B5" s="19" t="s">
        <v>16</v>
      </c>
      <c r="C5" s="3"/>
      <c r="D5" s="2" t="s">
        <v>11</v>
      </c>
      <c r="E5" s="4"/>
      <c r="F5" s="4"/>
      <c r="G5" s="4">
        <v>24.47</v>
      </c>
      <c r="H5" s="4">
        <f>4*12.38</f>
        <v>49.52</v>
      </c>
      <c r="I5" s="12">
        <f t="shared" si="0"/>
        <v>73.990000000000009</v>
      </c>
    </row>
    <row r="6" spans="1:9" ht="105.75" customHeight="1" x14ac:dyDescent="0.25">
      <c r="A6" s="11" t="s">
        <v>18</v>
      </c>
      <c r="B6" s="19" t="s">
        <v>17</v>
      </c>
      <c r="C6" s="3"/>
      <c r="D6" s="2"/>
      <c r="E6" s="4"/>
      <c r="F6" s="4"/>
      <c r="G6" s="4">
        <f>3*1.5</f>
        <v>4.5</v>
      </c>
      <c r="H6" s="4">
        <f>1.5+1.8+3*3.5</f>
        <v>13.8</v>
      </c>
      <c r="I6" s="12">
        <f t="shared" si="0"/>
        <v>18.3</v>
      </c>
    </row>
    <row r="7" spans="1:9" ht="171.75" customHeight="1" x14ac:dyDescent="0.25">
      <c r="A7" s="11" t="s">
        <v>19</v>
      </c>
      <c r="B7" s="19" t="s">
        <v>52</v>
      </c>
      <c r="C7" s="3"/>
      <c r="D7" s="2" t="s">
        <v>11</v>
      </c>
      <c r="E7" s="4">
        <f>5.57+18.49+7.27</f>
        <v>31.33</v>
      </c>
      <c r="F7" s="4">
        <v>3.1</v>
      </c>
      <c r="G7" s="13"/>
      <c r="H7" s="4"/>
      <c r="I7" s="12">
        <f t="shared" si="0"/>
        <v>34.43</v>
      </c>
    </row>
    <row r="8" spans="1:9" ht="119.25" customHeight="1" x14ac:dyDescent="0.25">
      <c r="A8" s="11" t="s">
        <v>20</v>
      </c>
      <c r="B8" s="19" t="s">
        <v>26</v>
      </c>
      <c r="C8" s="3"/>
      <c r="D8" s="2" t="s">
        <v>11</v>
      </c>
      <c r="E8" s="4"/>
      <c r="F8" s="4">
        <f>14+2.395+3.1</f>
        <v>19.495000000000001</v>
      </c>
      <c r="G8" s="4">
        <f>24.47+12.38+0.75</f>
        <v>37.6</v>
      </c>
      <c r="H8" s="4"/>
      <c r="I8" s="12">
        <f t="shared" si="0"/>
        <v>57.094999999999999</v>
      </c>
    </row>
    <row r="9" spans="1:9" ht="39.75" customHeight="1" x14ac:dyDescent="0.25">
      <c r="A9" s="11" t="s">
        <v>21</v>
      </c>
      <c r="B9" s="19" t="s">
        <v>27</v>
      </c>
      <c r="C9" s="2" t="s">
        <v>51</v>
      </c>
      <c r="D9" s="2" t="s">
        <v>31</v>
      </c>
      <c r="E9" s="4"/>
      <c r="F9" s="4">
        <v>4</v>
      </c>
      <c r="G9" s="4"/>
      <c r="H9" s="4"/>
      <c r="I9" s="12">
        <f t="shared" si="0"/>
        <v>4</v>
      </c>
    </row>
    <row r="10" spans="1:9" ht="39.75" customHeight="1" x14ac:dyDescent="0.25">
      <c r="A10" s="11" t="s">
        <v>22</v>
      </c>
      <c r="B10" s="19" t="s">
        <v>28</v>
      </c>
      <c r="C10" s="2" t="s">
        <v>51</v>
      </c>
      <c r="D10" s="2" t="s">
        <v>31</v>
      </c>
      <c r="E10" s="4"/>
      <c r="F10" s="4">
        <v>19</v>
      </c>
      <c r="G10" s="4"/>
      <c r="H10" s="4"/>
      <c r="I10" s="12">
        <f t="shared" si="0"/>
        <v>19</v>
      </c>
    </row>
    <row r="11" spans="1:9" ht="39.75" customHeight="1" x14ac:dyDescent="0.25">
      <c r="A11" s="11" t="s">
        <v>23</v>
      </c>
      <c r="B11" s="19" t="s">
        <v>29</v>
      </c>
      <c r="C11" s="2" t="s">
        <v>51</v>
      </c>
      <c r="D11" s="2" t="s">
        <v>31</v>
      </c>
      <c r="E11" s="4">
        <v>2</v>
      </c>
      <c r="F11" s="4"/>
      <c r="G11" s="4"/>
      <c r="H11" s="4"/>
      <c r="I11" s="12">
        <f t="shared" si="0"/>
        <v>2</v>
      </c>
    </row>
    <row r="12" spans="1:9" ht="39.75" customHeight="1" x14ac:dyDescent="0.25">
      <c r="A12" s="11" t="s">
        <v>24</v>
      </c>
      <c r="B12" s="19" t="s">
        <v>30</v>
      </c>
      <c r="C12" s="2" t="s">
        <v>51</v>
      </c>
      <c r="D12" s="2" t="s">
        <v>31</v>
      </c>
      <c r="E12" s="4">
        <v>12</v>
      </c>
      <c r="F12" s="4"/>
      <c r="G12" s="4"/>
      <c r="H12" s="4"/>
      <c r="I12" s="12">
        <f t="shared" si="0"/>
        <v>12</v>
      </c>
    </row>
    <row r="13" spans="1:9" ht="149.25" customHeight="1" x14ac:dyDescent="0.25">
      <c r="A13" s="11" t="s">
        <v>25</v>
      </c>
      <c r="B13" s="19" t="s">
        <v>53</v>
      </c>
      <c r="C13" s="3"/>
      <c r="D13" s="2" t="s">
        <v>11</v>
      </c>
      <c r="E13" s="4">
        <f>8.35+27.76+5.785+7.35+4.99</f>
        <v>54.234999999999999</v>
      </c>
      <c r="F13" s="4"/>
      <c r="G13" s="4">
        <f>2.695+2.39+27.515+2.39+3.27</f>
        <v>38.260000000000005</v>
      </c>
      <c r="H13" s="4"/>
      <c r="I13" s="12">
        <f t="shared" si="0"/>
        <v>92.495000000000005</v>
      </c>
    </row>
    <row r="14" spans="1:9" ht="119.25" customHeight="1" thickBot="1" x14ac:dyDescent="0.3">
      <c r="A14" s="14" t="s">
        <v>32</v>
      </c>
      <c r="B14" s="20" t="s">
        <v>41</v>
      </c>
      <c r="C14" s="15"/>
      <c r="D14" s="5" t="s">
        <v>50</v>
      </c>
      <c r="E14" s="16">
        <v>3</v>
      </c>
      <c r="F14" s="16">
        <f>3+5</f>
        <v>8</v>
      </c>
      <c r="G14" s="16"/>
      <c r="H14" s="16"/>
      <c r="I14" s="17">
        <f t="shared" si="0"/>
        <v>11</v>
      </c>
    </row>
    <row r="15" spans="1:9" ht="135" customHeight="1" x14ac:dyDescent="0.25">
      <c r="A15" s="6" t="s">
        <v>33</v>
      </c>
      <c r="B15" s="18" t="s">
        <v>42</v>
      </c>
      <c r="C15" s="7"/>
      <c r="D15" s="8" t="s">
        <v>50</v>
      </c>
      <c r="E15" s="9"/>
      <c r="F15" s="9"/>
      <c r="G15" s="9">
        <v>3</v>
      </c>
      <c r="H15" s="9"/>
      <c r="I15" s="10">
        <f t="shared" si="0"/>
        <v>3</v>
      </c>
    </row>
    <row r="16" spans="1:9" ht="105.75" customHeight="1" x14ac:dyDescent="0.25">
      <c r="A16" s="11" t="s">
        <v>34</v>
      </c>
      <c r="B16" s="19" t="s">
        <v>43</v>
      </c>
      <c r="C16" s="3"/>
      <c r="D16" s="2" t="s">
        <v>31</v>
      </c>
      <c r="E16" s="4"/>
      <c r="F16" s="4">
        <v>1</v>
      </c>
      <c r="G16" s="4"/>
      <c r="H16" s="4"/>
      <c r="I16" s="12">
        <f t="shared" si="0"/>
        <v>1</v>
      </c>
    </row>
    <row r="17" spans="1:9" ht="405.75" customHeight="1" x14ac:dyDescent="0.25">
      <c r="A17" s="11" t="s">
        <v>35</v>
      </c>
      <c r="B17" s="19" t="s">
        <v>44</v>
      </c>
      <c r="C17" s="3"/>
      <c r="D17" s="2" t="s">
        <v>50</v>
      </c>
      <c r="E17" s="4"/>
      <c r="F17" s="4">
        <v>1</v>
      </c>
      <c r="G17" s="4"/>
      <c r="H17" s="4"/>
      <c r="I17" s="12">
        <f t="shared" si="0"/>
        <v>1</v>
      </c>
    </row>
    <row r="18" spans="1:9" ht="105.75" customHeight="1" x14ac:dyDescent="0.25">
      <c r="A18" s="11" t="s">
        <v>36</v>
      </c>
      <c r="B18" s="19" t="s">
        <v>45</v>
      </c>
      <c r="C18" s="2" t="s">
        <v>51</v>
      </c>
      <c r="D18" s="2" t="s">
        <v>31</v>
      </c>
      <c r="E18" s="4"/>
      <c r="F18" s="4">
        <v>3</v>
      </c>
      <c r="G18" s="4"/>
      <c r="H18" s="4"/>
      <c r="I18" s="12">
        <f t="shared" si="0"/>
        <v>3</v>
      </c>
    </row>
    <row r="19" spans="1:9" ht="105.75" customHeight="1" x14ac:dyDescent="0.25">
      <c r="A19" s="11" t="s">
        <v>37</v>
      </c>
      <c r="B19" s="19" t="s">
        <v>46</v>
      </c>
      <c r="C19" s="2" t="s">
        <v>51</v>
      </c>
      <c r="D19" s="2" t="s">
        <v>31</v>
      </c>
      <c r="E19" s="4"/>
      <c r="F19" s="4">
        <v>11</v>
      </c>
      <c r="G19" s="4"/>
      <c r="H19" s="4"/>
      <c r="I19" s="12">
        <f t="shared" si="0"/>
        <v>11</v>
      </c>
    </row>
    <row r="20" spans="1:9" ht="105.75" customHeight="1" x14ac:dyDescent="0.25">
      <c r="A20" s="11" t="s">
        <v>38</v>
      </c>
      <c r="B20" s="19" t="s">
        <v>47</v>
      </c>
      <c r="C20" s="2" t="s">
        <v>51</v>
      </c>
      <c r="D20" s="2" t="s">
        <v>31</v>
      </c>
      <c r="E20" s="4"/>
      <c r="F20" s="4">
        <v>7</v>
      </c>
      <c r="G20" s="4"/>
      <c r="H20" s="4"/>
      <c r="I20" s="12">
        <f t="shared" si="0"/>
        <v>7</v>
      </c>
    </row>
    <row r="21" spans="1:9" ht="45" customHeight="1" x14ac:dyDescent="0.25">
      <c r="A21" s="11" t="s">
        <v>39</v>
      </c>
      <c r="B21" s="19" t="s">
        <v>48</v>
      </c>
      <c r="C21" s="2" t="s">
        <v>51</v>
      </c>
      <c r="D21" s="2" t="s">
        <v>31</v>
      </c>
      <c r="E21" s="4">
        <v>2</v>
      </c>
      <c r="F21" s="4"/>
      <c r="G21" s="4"/>
      <c r="H21" s="4"/>
      <c r="I21" s="12">
        <f t="shared" si="0"/>
        <v>2</v>
      </c>
    </row>
    <row r="22" spans="1:9" ht="162" customHeight="1" thickBot="1" x14ac:dyDescent="0.3">
      <c r="A22" s="14" t="s">
        <v>40</v>
      </c>
      <c r="B22" s="20" t="s">
        <v>49</v>
      </c>
      <c r="C22" s="15"/>
      <c r="D22" s="5" t="s">
        <v>31</v>
      </c>
      <c r="E22" s="16"/>
      <c r="F22" s="16"/>
      <c r="G22" s="16">
        <v>5</v>
      </c>
      <c r="H22" s="16">
        <v>24</v>
      </c>
      <c r="I22" s="17">
        <f>SUM(E22:H22)</f>
        <v>29</v>
      </c>
    </row>
  </sheetData>
  <mergeCells count="6">
    <mergeCell ref="A1:A2"/>
    <mergeCell ref="E1:H1"/>
    <mergeCell ref="I1:I2"/>
    <mergeCell ref="D1:D2"/>
    <mergeCell ref="C1:C2"/>
    <mergeCell ref="B1:B2"/>
  </mergeCells>
  <phoneticPr fontId="2" type="noConversion"/>
  <printOptions verticalCentered="1"/>
  <pageMargins left="0.70866141732283472" right="0.31496062992125984" top="0.39370078740157483" bottom="0.39370078740157483" header="0.31496062992125984" footer="0.31496062992125984"/>
  <pageSetup paperSize="9" scale="66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Vrátil</dc:creator>
  <cp:lastModifiedBy>Tomáš Vrátil</cp:lastModifiedBy>
  <cp:lastPrinted>2021-01-11T22:12:21Z</cp:lastPrinted>
  <dcterms:created xsi:type="dcterms:W3CDTF">2021-01-11T20:58:12Z</dcterms:created>
  <dcterms:modified xsi:type="dcterms:W3CDTF">2021-01-12T06:43:31Z</dcterms:modified>
</cp:coreProperties>
</file>